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建筑物年预计雷击次数计算" sheetId="1" r:id="rId1"/>
  </sheets>
  <definedNames/>
  <calcPr fullCalcOnLoad="1"/>
</workbook>
</file>

<file path=xl/sharedStrings.xml><?xml version="1.0" encoding="utf-8"?>
<sst xmlns="http://schemas.openxmlformats.org/spreadsheetml/2006/main" count="178" uniqueCount="29">
  <si>
    <t>序号</t>
  </si>
  <si>
    <r>
      <t>L</t>
    </r>
    <r>
      <rPr>
        <sz val="12"/>
        <rFont val="Times New Roman"/>
        <family val="1"/>
      </rPr>
      <t>/m</t>
    </r>
  </si>
  <si>
    <r>
      <t>W</t>
    </r>
    <r>
      <rPr>
        <sz val="12"/>
        <rFont val="宋体"/>
        <family val="0"/>
      </rPr>
      <t>/m</t>
    </r>
  </si>
  <si>
    <r>
      <t>H</t>
    </r>
    <r>
      <rPr>
        <sz val="12"/>
        <rFont val="Times New Roman"/>
        <family val="1"/>
      </rPr>
      <t>/m</t>
    </r>
  </si>
  <si>
    <t>建筑物长宽高</t>
  </si>
  <si>
    <t>等效面积</t>
  </si>
  <si>
    <t>校正系数</t>
  </si>
  <si>
    <t>年平均
雷暴日数</t>
  </si>
  <si>
    <t>建筑物预计
雷击次数</t>
  </si>
  <si>
    <r>
      <t>N</t>
    </r>
    <r>
      <rPr>
        <sz val="12"/>
        <rFont val="宋体"/>
        <family val="0"/>
      </rPr>
      <t>/</t>
    </r>
    <r>
      <rPr>
        <sz val="12"/>
        <rFont val="宋体"/>
        <family val="0"/>
      </rPr>
      <t>次</t>
    </r>
    <r>
      <rPr>
        <sz val="12"/>
        <rFont val="宋体"/>
        <family val="0"/>
      </rPr>
      <t>/a</t>
    </r>
  </si>
  <si>
    <r>
      <t>T</t>
    </r>
    <r>
      <rPr>
        <vertAlign val="subscript"/>
        <sz val="12"/>
        <rFont val="Times New Roman"/>
        <family val="1"/>
      </rPr>
      <t>d</t>
    </r>
    <r>
      <rPr>
        <sz val="12"/>
        <rFont val="宋体"/>
        <family val="0"/>
      </rPr>
      <t>/天</t>
    </r>
  </si>
  <si>
    <t>k</t>
  </si>
  <si>
    <r>
      <t>A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</si>
  <si>
    <r>
      <t>D</t>
    </r>
    <r>
      <rPr>
        <sz val="12"/>
        <rFont val="Times New Roman"/>
        <family val="1"/>
      </rPr>
      <t>/m</t>
    </r>
  </si>
  <si>
    <t>扩大宽度</t>
  </si>
  <si>
    <t>平行长度
总和</t>
  </si>
  <si>
    <t>建筑物性质</t>
  </si>
  <si>
    <r>
      <t>H</t>
    </r>
    <r>
      <rPr>
        <sz val="12"/>
        <rFont val="Times New Roman"/>
        <family val="1"/>
      </rPr>
      <t>/m</t>
    </r>
  </si>
  <si>
    <r>
      <t>H</t>
    </r>
    <r>
      <rPr>
        <sz val="12"/>
        <rFont val="Times New Roman"/>
        <family val="1"/>
      </rPr>
      <t>/m</t>
    </r>
  </si>
  <si>
    <t>当建筑物的高小于100m， 同时其周边在2D范围内有比它高的其他建筑物时</t>
  </si>
  <si>
    <t>建筑物年预计雷击次数计算（H&lt;100m）</t>
  </si>
  <si>
    <t>建筑物年预计雷击次数计算（H≥100m）</t>
  </si>
  <si>
    <t>当建筑物的高等于或大于100m， 同时其四周在2H 范围内都有等高或比它低的其他建筑物时</t>
  </si>
  <si>
    <t>当建筑物的高等于或大于100m， 同时其周边在2H 范围内有等高或比它低的其他建筑物， 
这些建筑物不在所考虑建筑物以滚球半径等于建筑物高( m )的保护范围内时，</t>
  </si>
  <si>
    <t>当建筑物的高等于或大于100m， 同时其周边在2H 范围内有比它高的其他建筑物时，</t>
  </si>
  <si>
    <r>
      <t>当建筑物的高等于或大于10</t>
    </r>
    <r>
      <rPr>
        <sz val="12"/>
        <rFont val="宋体"/>
        <family val="0"/>
      </rPr>
      <t>0</t>
    </r>
    <r>
      <rPr>
        <sz val="12"/>
        <rFont val="宋体"/>
        <family val="0"/>
      </rPr>
      <t>m， 同时其四周在2H 范围内都有比它高的其他建筑物时</t>
    </r>
  </si>
  <si>
    <t>当建筑物的高小于100m， 同时其周边在2D 范围内有等高或比它低的其他建筑物， 
这些建筑物不在所考虑建筑物以hr=100(m)的保护范围内时</t>
  </si>
  <si>
    <t>当建筑物的高小于100 m， 同时四周在2D 范围内都有比它高的的其他建筑物时</t>
  </si>
  <si>
    <t>当建筑物的高小于100m， 同时其四周在2D 范围内都有等高或比它低的其他建筑物时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</si>
</sst>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_ "/>
    <numFmt numFmtId="182" formatCode="0.00000_ "/>
    <numFmt numFmtId="183" formatCode="0.0000_ "/>
    <numFmt numFmtId="184" formatCode="0.0000000_ "/>
    <numFmt numFmtId="185" formatCode="0.000_ "/>
    <numFmt numFmtId="186" formatCode="0.00_ "/>
  </numFmts>
  <fonts count="11">
    <font>
      <sz val="12"/>
      <name val="宋体"/>
      <family val="0"/>
    </font>
    <font>
      <sz val="9"/>
      <name val="宋体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83" fontId="0" fillId="2" borderId="1" xfId="0" applyNumberFormat="1" applyFill="1" applyBorder="1" applyAlignment="1">
      <alignment horizontal="center" vertical="center"/>
    </xf>
    <xf numFmtId="185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3" fontId="0" fillId="0" borderId="3" xfId="0" applyNumberFormat="1" applyFill="1" applyBorder="1" applyAlignment="1">
      <alignment horizontal="center" vertical="center"/>
    </xf>
    <xf numFmtId="185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6" fontId="0" fillId="2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8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P31" sqref="P31"/>
    </sheetView>
  </sheetViews>
  <sheetFormatPr defaultColWidth="9.00390625" defaultRowHeight="14.25"/>
  <cols>
    <col min="1" max="1" width="5.50390625" style="0" customWidth="1"/>
    <col min="2" max="2" width="12.875" style="0" customWidth="1"/>
    <col min="3" max="4" width="7.875" style="0" customWidth="1"/>
    <col min="5" max="6" width="8.625" style="0" customWidth="1"/>
    <col min="7" max="7" width="9.875" style="8" customWidth="1"/>
    <col min="10" max="10" width="13.00390625" style="0" customWidth="1"/>
    <col min="15" max="15" width="12.00390625" style="0" customWidth="1"/>
    <col min="23" max="23" width="13.125" style="0" customWidth="1"/>
  </cols>
  <sheetData>
    <row r="1" spans="1:23" ht="2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N1" s="22" t="s">
        <v>21</v>
      </c>
      <c r="O1" s="22"/>
      <c r="P1" s="22"/>
      <c r="Q1" s="22"/>
      <c r="R1" s="22"/>
      <c r="S1" s="22"/>
      <c r="T1" s="22"/>
      <c r="U1" s="22"/>
      <c r="V1" s="22"/>
      <c r="W1" s="22"/>
    </row>
    <row r="2" spans="1:23" ht="30.75" customHeight="1">
      <c r="A2" s="18" t="s">
        <v>0</v>
      </c>
      <c r="B2" s="18" t="s">
        <v>16</v>
      </c>
      <c r="C2" s="18" t="s">
        <v>4</v>
      </c>
      <c r="D2" s="18"/>
      <c r="E2" s="18"/>
      <c r="F2" s="1" t="s">
        <v>14</v>
      </c>
      <c r="G2" s="15" t="s">
        <v>5</v>
      </c>
      <c r="H2" s="4" t="s">
        <v>6</v>
      </c>
      <c r="I2" s="7" t="s">
        <v>7</v>
      </c>
      <c r="J2" s="7" t="s">
        <v>8</v>
      </c>
      <c r="N2" s="18" t="s">
        <v>0</v>
      </c>
      <c r="O2" s="18" t="s">
        <v>16</v>
      </c>
      <c r="P2" s="18" t="s">
        <v>4</v>
      </c>
      <c r="Q2" s="18"/>
      <c r="R2" s="18"/>
      <c r="S2" s="1" t="s">
        <v>14</v>
      </c>
      <c r="T2" s="15" t="s">
        <v>5</v>
      </c>
      <c r="U2" s="4" t="s">
        <v>6</v>
      </c>
      <c r="V2" s="7" t="s">
        <v>7</v>
      </c>
      <c r="W2" s="7" t="s">
        <v>8</v>
      </c>
    </row>
    <row r="3" spans="1:23" ht="18.75">
      <c r="A3" s="18"/>
      <c r="B3" s="18"/>
      <c r="C3" s="2" t="s">
        <v>1</v>
      </c>
      <c r="D3" s="3" t="s">
        <v>2</v>
      </c>
      <c r="E3" s="2" t="s">
        <v>3</v>
      </c>
      <c r="F3" s="2" t="s">
        <v>13</v>
      </c>
      <c r="G3" s="3" t="s">
        <v>12</v>
      </c>
      <c r="H3" s="3" t="s">
        <v>11</v>
      </c>
      <c r="I3" s="3" t="s">
        <v>10</v>
      </c>
      <c r="J3" s="3" t="s">
        <v>9</v>
      </c>
      <c r="N3" s="18"/>
      <c r="O3" s="18"/>
      <c r="P3" s="2" t="s">
        <v>1</v>
      </c>
      <c r="Q3" s="3" t="s">
        <v>2</v>
      </c>
      <c r="R3" s="2" t="s">
        <v>3</v>
      </c>
      <c r="S3" s="2" t="s">
        <v>17</v>
      </c>
      <c r="T3" s="3" t="s">
        <v>12</v>
      </c>
      <c r="U3" s="3" t="s">
        <v>11</v>
      </c>
      <c r="V3" s="3" t="s">
        <v>10</v>
      </c>
      <c r="W3" s="3" t="s">
        <v>9</v>
      </c>
    </row>
    <row r="4" spans="1:23" ht="18" customHeight="1">
      <c r="A4" s="1">
        <v>1</v>
      </c>
      <c r="B4" s="21"/>
      <c r="C4" s="20">
        <v>60</v>
      </c>
      <c r="D4" s="20">
        <v>30</v>
      </c>
      <c r="E4" s="20">
        <v>20</v>
      </c>
      <c r="F4" s="16">
        <f>SQRT(E4*(200-E4))</f>
        <v>60</v>
      </c>
      <c r="G4" s="5">
        <f>(C4*D4+2*(C4+D4)*F4+3.14159*E4*(200-E4))*0.000001</f>
        <v>0.023909724</v>
      </c>
      <c r="H4" s="21">
        <v>1</v>
      </c>
      <c r="I4" s="1">
        <v>34.7</v>
      </c>
      <c r="J4" s="6">
        <f>0.1*I4*H4*G4</f>
        <v>0.08296674228000002</v>
      </c>
      <c r="N4" s="1">
        <v>1</v>
      </c>
      <c r="O4" s="21"/>
      <c r="P4" s="20">
        <v>60</v>
      </c>
      <c r="Q4" s="20">
        <v>30</v>
      </c>
      <c r="R4" s="20">
        <v>110</v>
      </c>
      <c r="S4" s="16">
        <f>R4</f>
        <v>110</v>
      </c>
      <c r="T4" s="5">
        <f>(P4*Q4+2*R4*(P4+Q4)+3.14159*R4*R4)*0.000001</f>
        <v>0.059613239</v>
      </c>
      <c r="U4" s="21">
        <v>1</v>
      </c>
      <c r="V4" s="1">
        <v>34.7</v>
      </c>
      <c r="W4" s="6">
        <f>0.1*V4*U4*T4</f>
        <v>0.20685793933000005</v>
      </c>
    </row>
    <row r="5" spans="1:23" ht="16.5" customHeight="1">
      <c r="A5" s="1">
        <v>2</v>
      </c>
      <c r="B5" s="21"/>
      <c r="C5" s="20"/>
      <c r="D5" s="20"/>
      <c r="E5" s="20"/>
      <c r="F5" s="16"/>
      <c r="G5" s="16"/>
      <c r="H5" s="20"/>
      <c r="I5" s="16"/>
      <c r="J5" s="6"/>
      <c r="N5" s="1">
        <v>2</v>
      </c>
      <c r="O5" s="21"/>
      <c r="P5" s="20"/>
      <c r="Q5" s="20"/>
      <c r="R5" s="20"/>
      <c r="S5" s="16"/>
      <c r="T5" s="1"/>
      <c r="U5" s="21"/>
      <c r="V5" s="1"/>
      <c r="W5" s="1"/>
    </row>
    <row r="7" spans="1:24" ht="34.5" customHeight="1">
      <c r="A7" s="19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19"/>
      <c r="N7" s="19" t="s">
        <v>23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42.75" customHeight="1">
      <c r="A8" s="18" t="s">
        <v>0</v>
      </c>
      <c r="B8" s="18" t="s">
        <v>16</v>
      </c>
      <c r="C8" s="18" t="s">
        <v>4</v>
      </c>
      <c r="D8" s="18"/>
      <c r="E8" s="18"/>
      <c r="F8" s="1" t="s">
        <v>14</v>
      </c>
      <c r="G8" s="15" t="s">
        <v>5</v>
      </c>
      <c r="H8" s="4" t="s">
        <v>6</v>
      </c>
      <c r="I8" s="7" t="s">
        <v>7</v>
      </c>
      <c r="J8" s="7" t="s">
        <v>8</v>
      </c>
      <c r="K8" s="9" t="s">
        <v>15</v>
      </c>
      <c r="N8" s="18" t="s">
        <v>0</v>
      </c>
      <c r="O8" s="18" t="s">
        <v>16</v>
      </c>
      <c r="P8" s="18" t="s">
        <v>4</v>
      </c>
      <c r="Q8" s="18"/>
      <c r="R8" s="18"/>
      <c r="S8" s="1" t="s">
        <v>14</v>
      </c>
      <c r="T8" s="15" t="s">
        <v>5</v>
      </c>
      <c r="U8" s="4" t="s">
        <v>6</v>
      </c>
      <c r="V8" s="7" t="s">
        <v>7</v>
      </c>
      <c r="W8" s="7" t="s">
        <v>8</v>
      </c>
      <c r="X8" s="9" t="s">
        <v>15</v>
      </c>
    </row>
    <row r="9" spans="1:24" ht="18.75">
      <c r="A9" s="18"/>
      <c r="B9" s="18"/>
      <c r="C9" s="2" t="s">
        <v>1</v>
      </c>
      <c r="D9" s="3" t="s">
        <v>2</v>
      </c>
      <c r="E9" s="2" t="s">
        <v>3</v>
      </c>
      <c r="F9" s="2" t="s">
        <v>13</v>
      </c>
      <c r="G9" s="3" t="s">
        <v>12</v>
      </c>
      <c r="H9" s="3" t="s">
        <v>11</v>
      </c>
      <c r="I9" s="3" t="s">
        <v>10</v>
      </c>
      <c r="J9" s="3" t="s">
        <v>9</v>
      </c>
      <c r="K9" s="2" t="s">
        <v>1</v>
      </c>
      <c r="N9" s="18"/>
      <c r="O9" s="18"/>
      <c r="P9" s="2" t="s">
        <v>1</v>
      </c>
      <c r="Q9" s="3" t="s">
        <v>2</v>
      </c>
      <c r="R9" s="2" t="s">
        <v>3</v>
      </c>
      <c r="S9" s="2" t="s">
        <v>18</v>
      </c>
      <c r="T9" s="3" t="s">
        <v>12</v>
      </c>
      <c r="U9" s="3" t="s">
        <v>11</v>
      </c>
      <c r="V9" s="3" t="s">
        <v>10</v>
      </c>
      <c r="W9" s="3" t="s">
        <v>9</v>
      </c>
      <c r="X9" s="2" t="s">
        <v>1</v>
      </c>
    </row>
    <row r="10" spans="1:24" ht="14.25">
      <c r="A10" s="1">
        <v>1</v>
      </c>
      <c r="B10" s="21"/>
      <c r="C10" s="20">
        <v>60</v>
      </c>
      <c r="D10" s="20">
        <v>30</v>
      </c>
      <c r="E10" s="20">
        <v>20</v>
      </c>
      <c r="F10" s="16">
        <f>SQRT(E10*(200-E10))</f>
        <v>60</v>
      </c>
      <c r="G10" s="5">
        <f>(C10*D10+2*(C10+D10)*F10+3.14159*E10*(200-E10))*0.000001-(F10/2)*K10*0.000001</f>
        <v>0.022109724</v>
      </c>
      <c r="H10" s="21">
        <v>1</v>
      </c>
      <c r="I10" s="1">
        <v>34.7</v>
      </c>
      <c r="J10" s="6">
        <f>0.1*I10*H10*G10</f>
        <v>0.07672074228000002</v>
      </c>
      <c r="K10" s="20">
        <v>60</v>
      </c>
      <c r="N10" s="1">
        <v>1</v>
      </c>
      <c r="O10" s="21"/>
      <c r="P10" s="20">
        <v>60</v>
      </c>
      <c r="Q10" s="20">
        <v>30</v>
      </c>
      <c r="R10" s="20">
        <v>110</v>
      </c>
      <c r="S10" s="16">
        <f>R10</f>
        <v>110</v>
      </c>
      <c r="T10" s="5">
        <f>(P10*Q10+2*R10*(P10+Q10)+3.14159*R10*R10)*0.000001-(S10/2)*X10*0.000001</f>
        <v>0.056313239</v>
      </c>
      <c r="U10" s="21">
        <v>1</v>
      </c>
      <c r="V10" s="1">
        <v>34.7</v>
      </c>
      <c r="W10" s="6">
        <f>0.1*V10*U10*T10</f>
        <v>0.19540693933000003</v>
      </c>
      <c r="X10" s="20">
        <v>60</v>
      </c>
    </row>
    <row r="11" spans="1:24" ht="14.25">
      <c r="A11" s="1">
        <v>2</v>
      </c>
      <c r="B11" s="21"/>
      <c r="C11" s="20"/>
      <c r="D11" s="20"/>
      <c r="E11" s="20"/>
      <c r="F11" s="16"/>
      <c r="G11" s="16"/>
      <c r="H11" s="20"/>
      <c r="I11" s="16"/>
      <c r="J11" s="6"/>
      <c r="K11" s="20"/>
      <c r="N11" s="1">
        <v>2</v>
      </c>
      <c r="O11" s="21"/>
      <c r="P11" s="20"/>
      <c r="Q11" s="20"/>
      <c r="R11" s="20"/>
      <c r="S11" s="16"/>
      <c r="T11" s="1"/>
      <c r="U11" s="21"/>
      <c r="V11" s="1"/>
      <c r="W11" s="1"/>
      <c r="X11" s="20"/>
    </row>
    <row r="12" spans="1:11" ht="14.25">
      <c r="A12" s="10"/>
      <c r="B12" s="11"/>
      <c r="C12" s="11"/>
      <c r="D12" s="11"/>
      <c r="E12" s="11"/>
      <c r="F12" s="11"/>
      <c r="G12" s="12"/>
      <c r="H12" s="11"/>
      <c r="I12" s="11"/>
      <c r="J12" s="13"/>
      <c r="K12" s="14"/>
    </row>
    <row r="13" spans="1:23" ht="26.25" customHeight="1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N13" s="17" t="s">
        <v>22</v>
      </c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8.5">
      <c r="A14" s="18" t="s">
        <v>0</v>
      </c>
      <c r="B14" s="18" t="s">
        <v>16</v>
      </c>
      <c r="C14" s="18" t="s">
        <v>4</v>
      </c>
      <c r="D14" s="18"/>
      <c r="E14" s="18"/>
      <c r="F14" s="1" t="s">
        <v>14</v>
      </c>
      <c r="G14" s="15" t="s">
        <v>5</v>
      </c>
      <c r="H14" s="4" t="s">
        <v>6</v>
      </c>
      <c r="I14" s="7" t="s">
        <v>7</v>
      </c>
      <c r="J14" s="7" t="s">
        <v>8</v>
      </c>
      <c r="N14" s="18" t="s">
        <v>0</v>
      </c>
      <c r="O14" s="18" t="s">
        <v>16</v>
      </c>
      <c r="P14" s="18" t="s">
        <v>4</v>
      </c>
      <c r="Q14" s="18"/>
      <c r="R14" s="18"/>
      <c r="S14" s="1" t="s">
        <v>14</v>
      </c>
      <c r="T14" s="15" t="s">
        <v>5</v>
      </c>
      <c r="U14" s="4" t="s">
        <v>6</v>
      </c>
      <c r="V14" s="7" t="s">
        <v>7</v>
      </c>
      <c r="W14" s="7" t="s">
        <v>8</v>
      </c>
    </row>
    <row r="15" spans="1:23" ht="18.75">
      <c r="A15" s="18"/>
      <c r="B15" s="18"/>
      <c r="C15" s="2" t="s">
        <v>1</v>
      </c>
      <c r="D15" s="3" t="s">
        <v>2</v>
      </c>
      <c r="E15" s="2" t="s">
        <v>3</v>
      </c>
      <c r="F15" s="2" t="s">
        <v>13</v>
      </c>
      <c r="G15" s="3" t="s">
        <v>12</v>
      </c>
      <c r="H15" s="3" t="s">
        <v>11</v>
      </c>
      <c r="I15" s="3" t="s">
        <v>10</v>
      </c>
      <c r="J15" s="3" t="s">
        <v>9</v>
      </c>
      <c r="N15" s="18"/>
      <c r="O15" s="18"/>
      <c r="P15" s="2" t="s">
        <v>1</v>
      </c>
      <c r="Q15" s="3" t="s">
        <v>2</v>
      </c>
      <c r="R15" s="2" t="s">
        <v>3</v>
      </c>
      <c r="S15" s="2" t="s">
        <v>17</v>
      </c>
      <c r="T15" s="3" t="s">
        <v>12</v>
      </c>
      <c r="U15" s="3" t="s">
        <v>11</v>
      </c>
      <c r="V15" s="3" t="s">
        <v>10</v>
      </c>
      <c r="W15" s="3" t="s">
        <v>9</v>
      </c>
    </row>
    <row r="16" spans="1:23" ht="14.25">
      <c r="A16" s="1">
        <v>1</v>
      </c>
      <c r="B16" s="21"/>
      <c r="C16" s="21">
        <v>60</v>
      </c>
      <c r="D16" s="21">
        <v>30</v>
      </c>
      <c r="E16" s="21">
        <v>20</v>
      </c>
      <c r="F16" s="16">
        <f>SQRT(E16*(200-E16))</f>
        <v>60</v>
      </c>
      <c r="G16" s="5">
        <f>(C16*D16+(C16+D16)*F16+3.14159*E16*(200-E16)/4)*0.000001</f>
        <v>0.010027431</v>
      </c>
      <c r="H16" s="21">
        <v>1</v>
      </c>
      <c r="I16" s="1">
        <v>34.7</v>
      </c>
      <c r="J16" s="6">
        <f>0.1*I16*H16*G16</f>
        <v>0.034795185570000005</v>
      </c>
      <c r="N16" s="1">
        <v>1</v>
      </c>
      <c r="O16" s="21"/>
      <c r="P16" s="20">
        <v>60</v>
      </c>
      <c r="Q16" s="20">
        <v>30</v>
      </c>
      <c r="R16" s="20">
        <v>110</v>
      </c>
      <c r="S16" s="16">
        <f>R16</f>
        <v>110</v>
      </c>
      <c r="T16" s="5">
        <f>(P16*Q16+R16*(P16+Q16)+3.14159*R16*R16/4)*0.000001</f>
        <v>0.02120330975</v>
      </c>
      <c r="U16" s="21">
        <v>1</v>
      </c>
      <c r="V16" s="1">
        <v>34.7</v>
      </c>
      <c r="W16" s="6">
        <f>0.1*V16*U16*T16</f>
        <v>0.07357548483250001</v>
      </c>
    </row>
    <row r="17" spans="1:23" ht="14.25">
      <c r="A17" s="1">
        <v>2</v>
      </c>
      <c r="B17" s="21"/>
      <c r="C17" s="21"/>
      <c r="D17" s="21"/>
      <c r="E17" s="21"/>
      <c r="F17" s="1"/>
      <c r="G17" s="5"/>
      <c r="H17" s="21"/>
      <c r="I17" s="1"/>
      <c r="J17" s="6"/>
      <c r="N17" s="1">
        <v>2</v>
      </c>
      <c r="O17" s="21"/>
      <c r="P17" s="20"/>
      <c r="Q17" s="20"/>
      <c r="R17" s="20"/>
      <c r="S17" s="16"/>
      <c r="T17" s="1"/>
      <c r="U17" s="21"/>
      <c r="V17" s="1"/>
      <c r="W17" s="1"/>
    </row>
    <row r="19" spans="1:24" ht="26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N19" s="19" t="s">
        <v>24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28.5">
      <c r="A20" s="18" t="s">
        <v>0</v>
      </c>
      <c r="B20" s="18" t="s">
        <v>16</v>
      </c>
      <c r="C20" s="18" t="s">
        <v>4</v>
      </c>
      <c r="D20" s="18"/>
      <c r="E20" s="18"/>
      <c r="F20" s="1" t="s">
        <v>14</v>
      </c>
      <c r="G20" s="15" t="s">
        <v>5</v>
      </c>
      <c r="H20" s="4" t="s">
        <v>6</v>
      </c>
      <c r="I20" s="7" t="s">
        <v>7</v>
      </c>
      <c r="J20" s="7" t="s">
        <v>8</v>
      </c>
      <c r="K20" s="9" t="s">
        <v>15</v>
      </c>
      <c r="N20" s="18" t="s">
        <v>0</v>
      </c>
      <c r="O20" s="18" t="s">
        <v>16</v>
      </c>
      <c r="P20" s="18" t="s">
        <v>4</v>
      </c>
      <c r="Q20" s="18"/>
      <c r="R20" s="18"/>
      <c r="S20" s="1" t="s">
        <v>14</v>
      </c>
      <c r="T20" s="15" t="s">
        <v>5</v>
      </c>
      <c r="U20" s="4" t="s">
        <v>6</v>
      </c>
      <c r="V20" s="7" t="s">
        <v>7</v>
      </c>
      <c r="W20" s="7" t="s">
        <v>8</v>
      </c>
      <c r="X20" s="9" t="s">
        <v>15</v>
      </c>
    </row>
    <row r="21" spans="1:24" ht="18.75">
      <c r="A21" s="18"/>
      <c r="B21" s="18"/>
      <c r="C21" s="2" t="s">
        <v>1</v>
      </c>
      <c r="D21" s="3" t="s">
        <v>2</v>
      </c>
      <c r="E21" s="2" t="s">
        <v>3</v>
      </c>
      <c r="F21" s="2" t="s">
        <v>13</v>
      </c>
      <c r="G21" s="3" t="s">
        <v>12</v>
      </c>
      <c r="H21" s="3" t="s">
        <v>11</v>
      </c>
      <c r="I21" s="3" t="s">
        <v>10</v>
      </c>
      <c r="J21" s="3" t="s">
        <v>9</v>
      </c>
      <c r="K21" s="2" t="s">
        <v>1</v>
      </c>
      <c r="N21" s="18"/>
      <c r="O21" s="18"/>
      <c r="P21" s="2" t="s">
        <v>1</v>
      </c>
      <c r="Q21" s="3" t="s">
        <v>2</v>
      </c>
      <c r="R21" s="2" t="s">
        <v>3</v>
      </c>
      <c r="S21" s="2" t="s">
        <v>18</v>
      </c>
      <c r="T21" s="3" t="s">
        <v>12</v>
      </c>
      <c r="U21" s="3" t="s">
        <v>11</v>
      </c>
      <c r="V21" s="3" t="s">
        <v>10</v>
      </c>
      <c r="W21" s="3" t="s">
        <v>9</v>
      </c>
      <c r="X21" s="2" t="s">
        <v>1</v>
      </c>
    </row>
    <row r="22" spans="1:24" ht="14.25">
      <c r="A22" s="1">
        <v>1</v>
      </c>
      <c r="B22" s="21"/>
      <c r="C22" s="20">
        <v>60</v>
      </c>
      <c r="D22" s="20">
        <v>20</v>
      </c>
      <c r="E22" s="20">
        <v>20</v>
      </c>
      <c r="F22" s="16">
        <f>SQRT(E22*(200-E22))</f>
        <v>60</v>
      </c>
      <c r="G22" s="5">
        <f>(C22*D22+2*(C22+D22)*F22+3.14159*E22*(200-E22))*0.000001-F22*K22*0.000001</f>
        <v>0.018509724</v>
      </c>
      <c r="H22" s="1">
        <v>1</v>
      </c>
      <c r="I22" s="21">
        <v>34.7</v>
      </c>
      <c r="J22" s="6">
        <f>0.1*I22*H22*G22</f>
        <v>0.06422874228000001</v>
      </c>
      <c r="K22" s="20">
        <v>60</v>
      </c>
      <c r="N22" s="1">
        <v>1</v>
      </c>
      <c r="O22" s="21"/>
      <c r="P22" s="20">
        <v>60</v>
      </c>
      <c r="Q22" s="20">
        <v>30</v>
      </c>
      <c r="R22" s="20">
        <v>110</v>
      </c>
      <c r="S22" s="16">
        <f>R22</f>
        <v>110</v>
      </c>
      <c r="T22" s="5">
        <f>(P22*Q22+2*R22*(P22+Q22)+3.14159*R22*R22)*0.000001-S22*X22*0.000001</f>
        <v>0.053013239</v>
      </c>
      <c r="U22" s="21">
        <v>1</v>
      </c>
      <c r="V22" s="1">
        <v>34.7</v>
      </c>
      <c r="W22" s="6">
        <f>0.1*V22*U22*T22</f>
        <v>0.18395593933</v>
      </c>
      <c r="X22" s="20">
        <v>60</v>
      </c>
    </row>
    <row r="23" spans="1:24" ht="14.25">
      <c r="A23" s="1">
        <v>2</v>
      </c>
      <c r="B23" s="21"/>
      <c r="C23" s="20"/>
      <c r="D23" s="20"/>
      <c r="E23" s="20"/>
      <c r="F23" s="1"/>
      <c r="G23" s="5"/>
      <c r="H23" s="1"/>
      <c r="I23" s="21"/>
      <c r="J23" s="6"/>
      <c r="K23" s="20"/>
      <c r="N23" s="1">
        <v>2</v>
      </c>
      <c r="O23" s="21"/>
      <c r="P23" s="20"/>
      <c r="Q23" s="20"/>
      <c r="R23" s="20"/>
      <c r="S23" s="16"/>
      <c r="T23" s="1"/>
      <c r="U23" s="21"/>
      <c r="V23" s="1"/>
      <c r="W23" s="1"/>
      <c r="X23" s="20"/>
    </row>
    <row r="24" spans="1:11" ht="14.25">
      <c r="A24" s="10"/>
      <c r="B24" s="11"/>
      <c r="C24" s="11"/>
      <c r="D24" s="11"/>
      <c r="E24" s="11"/>
      <c r="F24" s="11"/>
      <c r="G24" s="12"/>
      <c r="H24" s="11"/>
      <c r="I24" s="11"/>
      <c r="J24" s="13"/>
      <c r="K24" s="14"/>
    </row>
    <row r="25" spans="1:23" ht="24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N25" s="17" t="s">
        <v>25</v>
      </c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28.5">
      <c r="A26" s="18" t="s">
        <v>0</v>
      </c>
      <c r="B26" s="18" t="s">
        <v>16</v>
      </c>
      <c r="C26" s="18" t="s">
        <v>4</v>
      </c>
      <c r="D26" s="18"/>
      <c r="E26" s="18"/>
      <c r="F26" s="1" t="s">
        <v>14</v>
      </c>
      <c r="G26" s="15" t="s">
        <v>5</v>
      </c>
      <c r="H26" s="4" t="s">
        <v>6</v>
      </c>
      <c r="I26" s="7" t="s">
        <v>7</v>
      </c>
      <c r="J26" s="7" t="s">
        <v>8</v>
      </c>
      <c r="N26" s="18" t="s">
        <v>0</v>
      </c>
      <c r="O26" s="18" t="s">
        <v>16</v>
      </c>
      <c r="P26" s="18" t="s">
        <v>4</v>
      </c>
      <c r="Q26" s="18"/>
      <c r="R26" s="18"/>
      <c r="S26" s="1" t="s">
        <v>14</v>
      </c>
      <c r="T26" s="15" t="s">
        <v>5</v>
      </c>
      <c r="U26" s="4" t="s">
        <v>6</v>
      </c>
      <c r="V26" s="7" t="s">
        <v>7</v>
      </c>
      <c r="W26" s="7" t="s">
        <v>8</v>
      </c>
    </row>
    <row r="27" spans="1:23" ht="18.75">
      <c r="A27" s="18"/>
      <c r="B27" s="18"/>
      <c r="C27" s="2" t="s">
        <v>1</v>
      </c>
      <c r="D27" s="3" t="s">
        <v>2</v>
      </c>
      <c r="E27" s="2" t="s">
        <v>3</v>
      </c>
      <c r="F27" s="2" t="s">
        <v>13</v>
      </c>
      <c r="G27" s="3" t="s">
        <v>12</v>
      </c>
      <c r="H27" s="3" t="s">
        <v>11</v>
      </c>
      <c r="I27" s="3" t="s">
        <v>10</v>
      </c>
      <c r="J27" s="3" t="s">
        <v>9</v>
      </c>
      <c r="N27" s="18"/>
      <c r="O27" s="18"/>
      <c r="P27" s="2" t="s">
        <v>1</v>
      </c>
      <c r="Q27" s="3" t="s">
        <v>2</v>
      </c>
      <c r="R27" s="2" t="s">
        <v>3</v>
      </c>
      <c r="S27" s="2" t="s">
        <v>17</v>
      </c>
      <c r="T27" s="3" t="s">
        <v>12</v>
      </c>
      <c r="U27" s="3" t="s">
        <v>11</v>
      </c>
      <c r="V27" s="3" t="s">
        <v>10</v>
      </c>
      <c r="W27" s="3" t="s">
        <v>9</v>
      </c>
    </row>
    <row r="28" spans="1:23" ht="14.25">
      <c r="A28" s="1">
        <v>1</v>
      </c>
      <c r="B28" s="21"/>
      <c r="C28" s="20">
        <v>60</v>
      </c>
      <c r="D28" s="20">
        <v>30</v>
      </c>
      <c r="E28" s="20">
        <v>20</v>
      </c>
      <c r="F28" s="16">
        <f>SQRT(E28*(200-E28))</f>
        <v>60</v>
      </c>
      <c r="G28" s="5">
        <f>C28*D28*0.000001</f>
        <v>0.0018</v>
      </c>
      <c r="H28" s="21">
        <v>1</v>
      </c>
      <c r="I28" s="1">
        <v>34.7</v>
      </c>
      <c r="J28" s="6">
        <f>0.1*I28*H28*G28</f>
        <v>0.006246000000000001</v>
      </c>
      <c r="N28" s="1">
        <v>1</v>
      </c>
      <c r="O28" s="21"/>
      <c r="P28" s="20">
        <v>60</v>
      </c>
      <c r="Q28" s="20">
        <v>30</v>
      </c>
      <c r="R28" s="20">
        <v>110</v>
      </c>
      <c r="S28" s="16">
        <f>R28</f>
        <v>110</v>
      </c>
      <c r="T28" s="5">
        <f>P28*Q28*0.000001</f>
        <v>0.0018</v>
      </c>
      <c r="U28" s="21">
        <v>1</v>
      </c>
      <c r="V28" s="1">
        <v>34.7</v>
      </c>
      <c r="W28" s="6">
        <f>0.1*V28*U28*T28</f>
        <v>0.006246000000000001</v>
      </c>
    </row>
    <row r="29" spans="1:23" ht="14.25">
      <c r="A29" s="1">
        <v>2</v>
      </c>
      <c r="B29" s="21"/>
      <c r="C29" s="20"/>
      <c r="D29" s="20"/>
      <c r="E29" s="20"/>
      <c r="F29" s="16"/>
      <c r="G29" s="5"/>
      <c r="H29" s="21"/>
      <c r="I29" s="1"/>
      <c r="J29" s="6"/>
      <c r="N29" s="1">
        <v>2</v>
      </c>
      <c r="O29" s="21"/>
      <c r="P29" s="20"/>
      <c r="Q29" s="20"/>
      <c r="R29" s="20"/>
      <c r="S29" s="16"/>
      <c r="T29" s="1"/>
      <c r="U29" s="21"/>
      <c r="V29" s="1"/>
      <c r="W29" s="1"/>
    </row>
  </sheetData>
  <sheetProtection/>
  <mergeCells count="40">
    <mergeCell ref="A2:A3"/>
    <mergeCell ref="B2:B3"/>
    <mergeCell ref="C2:E2"/>
    <mergeCell ref="A1:J1"/>
    <mergeCell ref="N1:W1"/>
    <mergeCell ref="N2:N3"/>
    <mergeCell ref="O2:O3"/>
    <mergeCell ref="P2:R2"/>
    <mergeCell ref="A8:A9"/>
    <mergeCell ref="B8:B9"/>
    <mergeCell ref="C8:E8"/>
    <mergeCell ref="A7:K7"/>
    <mergeCell ref="A13:J13"/>
    <mergeCell ref="A14:A15"/>
    <mergeCell ref="B14:B15"/>
    <mergeCell ref="C14:E14"/>
    <mergeCell ref="A19:K19"/>
    <mergeCell ref="A20:A21"/>
    <mergeCell ref="B20:B21"/>
    <mergeCell ref="C20:E20"/>
    <mergeCell ref="A25:J25"/>
    <mergeCell ref="A26:A27"/>
    <mergeCell ref="B26:B27"/>
    <mergeCell ref="C26:E26"/>
    <mergeCell ref="N7:X7"/>
    <mergeCell ref="N8:N9"/>
    <mergeCell ref="O8:O9"/>
    <mergeCell ref="P8:R8"/>
    <mergeCell ref="N13:W13"/>
    <mergeCell ref="N14:N15"/>
    <mergeCell ref="O14:O15"/>
    <mergeCell ref="P14:R14"/>
    <mergeCell ref="N19:X19"/>
    <mergeCell ref="N20:N21"/>
    <mergeCell ref="O20:O21"/>
    <mergeCell ref="P20:R20"/>
    <mergeCell ref="N25:W25"/>
    <mergeCell ref="N26:N27"/>
    <mergeCell ref="O26:O27"/>
    <mergeCell ref="P26:R2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 </dc:creator>
  <cp:keywords/>
  <dc:description/>
  <cp:lastModifiedBy>Lenovo User</cp:lastModifiedBy>
  <dcterms:created xsi:type="dcterms:W3CDTF">2007-07-27T13:01:07Z</dcterms:created>
  <dcterms:modified xsi:type="dcterms:W3CDTF">2011-11-15T01:49:12Z</dcterms:modified>
  <cp:category/>
  <cp:version/>
  <cp:contentType/>
  <cp:contentStatus/>
</cp:coreProperties>
</file>